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17.6\農業集落排水\◇農集排\◆H27~R06\14調査\R06\〇決算統計\経営比較分析表\"/>
    </mc:Choice>
  </mc:AlternateContent>
  <workbookProtection workbookAlgorithmName="SHA-512" workbookHashValue="VhlJ5oTCQDSAflCqIDpqtUWU8kAL1qZ6ASku5/0S3PaTWRHvUh9lVv6BM4sLmOTaB9G7HAjm3QV8F6OYHFPcBw==" workbookSaltValue="WcNWRwWsLEBSe/6ic7IWOA==" workbookSpinCount="100000" lockStructure="1"/>
  <bookViews>
    <workbookView xWindow="0" yWindow="0" windowWidth="23040" windowHeight="921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<sst xmlns="http://schemas.openxmlformats.org/spreadsheetml/2006/main" count="236" uniqueCount="119">
  <si>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</si>
  <si>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</si>
  <si>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</si>
  <si>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</si>
  <si>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</si>
  <si>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</si>
  <si>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</si>
  <si>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</si>
  <si>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</si>
  <si>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</si>
  <si>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</si>
  <si>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</si>
  <si>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</si>
  <si>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</si>
  <si>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</si>
  <si>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</si>
  <si>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</si>
  <si>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</si>
  <si>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</si>
  <si>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</si>
  <si>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</si>
  <si>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</si>
  <si>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</si>
  <si>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</si>
  <si>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</si>
  <si>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</si>
  <si>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</si>
  <si>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</si>
  <si>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</si>
  <si>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</si>
  <si>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</si>
  <si>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</si>
  <si>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</si>
  <si>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</si>
  <si>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</si>
  <si>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</si>
  <si>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</si>
  <si>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</si>
  <si>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</si>
  <si>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</si>
  <si>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</si>
  <si>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</si>
  <si>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</si>
  <si>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</si>
  <si>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</si>
  <si>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</si>
  <si>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</si>
  <si>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</si>
  <si>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</si>
  <si>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</si>
  <si>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</si>
  <si>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</si>
  <si>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</si>
  <si>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</si>
  <si>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</si>
  <si>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</si>
  <si>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</si>
  <si>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</si>
  <si>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</si>
  <si>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</si>
  <si>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</si>
  <si>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</si>
  <si>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</si>
  <si>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</si>
  <si>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</si>
  <si>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</si>
  <si>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</si>
  <si>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</si>
  <si>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</si>
  <si>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</si>
  <si>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</si>
  <si>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</si>
  <si>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</si>
  <si>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</si>
  <si>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</si>
  <si>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</si>
  <si>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</si>
  <si>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</si>
  <si>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</si>
  <si>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</si>
  <si>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</si>
  <si>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</si>
  <si>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</si>
  <si>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</si>
  <si>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</si>
  <si>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</si>
  <si>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</si>
  <si>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</si>
  <si>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</si>
  <si>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</si>
  <si>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</si>
  <si>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</si>
  <si>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</si>
  <si>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</si>
  <si>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</si>
  <si>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</si>
  <si>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</si>
  <si>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</si>
  <si>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</si>
  <si>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</si>
  <si>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</si>
  <si>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</si>
  <si>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</si>
  <si>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</si>
  <si>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</si>
  <si>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</si>
  <si>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</si>
  <si>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</si>
  <si>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</si>
  <si>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</si>
  <si>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</si>
  <si>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</si>
  <si>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</si>
  <si>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</si>
  <si>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</si>
  <si>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</si>
  <si>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１　令和6年度に公会計に移行したため、経営環境を比較可能な形で的確に把握することが可能となりました。　　　　　　　　　　　　　　　　　　　　　　　　　　　　　　　　　　　　　　　　　　　　　　　　　　　　　　　　　　　　２　収益的収支比率が100％未満のため、適正な使用料収入の確保及び経費節減に努めます。
３　野沢地区汚水処理施設は、主に市営住宅の汚水処理施設として山間地に設置されております。公共下水道との接続が難しいため、当分の間、現状を維持してまいります。
</t>
    <rPh sb="2" eb="4">
      <t>レイワ</t>
    </rPh>
    <rPh sb="5" eb="7">
      <t>ネンド</t>
    </rPh>
    <rPh sb="8" eb="11">
      <t>コウカイケイ</t>
    </rPh>
    <rPh sb="12" eb="14">
      <t>イコウ</t>
    </rPh>
    <rPh sb="19" eb="21">
      <t>ケイエイ</t>
    </rPh>
    <rPh sb="21" eb="23">
      <t>カンキョウ</t>
    </rPh>
    <rPh sb="24" eb="26">
      <t>ヒカク</t>
    </rPh>
    <rPh sb="26" eb="28">
      <t>カノウ</t>
    </rPh>
    <rPh sb="29" eb="30">
      <t>カタチ</t>
    </rPh>
    <rPh sb="31" eb="33">
      <t>テキカク</t>
    </rPh>
    <rPh sb="34" eb="36">
      <t>ハアク</t>
    </rPh>
    <rPh sb="41" eb="43">
      <t>カノウ</t>
    </rPh>
    <rPh sb="159" eb="161">
      <t>チク</t>
    </rPh>
    <rPh sb="161" eb="163">
      <t>オスイ</t>
    </rPh>
    <rPh sb="165" eb="167">
      <t>シセツ</t>
    </rPh>
    <phoneticPr fontId="4"/>
  </si>
  <si>
    <t>⑴　収益的収支比率は41.04％で、単年度収支は赤字となりました。昨年度と比較し、12.79ポイント減少しました。
⑵　企業債残高対事業規模比較は5,744.21％で、類似団体の平均値を4,431.54ポイント上回っています。
⑶　経費回収率は45.78％で、類似団体の平均値を11.34ポイント上回っています。汚水処理経費の一部を公費で賄っているため、使用料金の改定を検討する等、適正な料金収入の確保と経費節減が必要です。
⑷　汚水処理原価は419.19円で、類似団体の平均値より122.62円低く、昨年度と比較し2,055.81円低くなっています。
⑸　施設利用率は16.67％で、類似団体の平均値を16.31ポイント下回っています。市営住宅居住者数の減少により、今後、汚水流入量の増加が見込めないため、汚水処理施設の能力が過大となっています。
⑹　野沢処理区の水洗化率は100.00％で、類似団体平均値を10.05ポイント上回っています 。　　　　　　　　　　　　　　　　　　　　　　　　　　　　　　</t>
    <rPh sb="33" eb="36">
      <t>サクネンド</t>
    </rPh>
    <rPh sb="37" eb="39">
      <t>ヒカク</t>
    </rPh>
    <rPh sb="50" eb="52">
      <t>ゲンショウ</t>
    </rPh>
    <rPh sb="150" eb="151">
      <t>ウエ</t>
    </rPh>
    <rPh sb="151" eb="152">
      <t>マワ</t>
    </rPh>
    <rPh sb="251" eb="252">
      <t>ヒク</t>
    </rPh>
    <rPh sb="254" eb="257">
      <t>サクネンド</t>
    </rPh>
    <rPh sb="258" eb="260">
      <t>ヒカク</t>
    </rPh>
    <rPh sb="269" eb="270">
      <t>エン</t>
    </rPh>
    <rPh sb="270" eb="271">
      <t>ヒク</t>
    </rPh>
    <rPh sb="323" eb="325">
      <t>シエイ</t>
    </rPh>
    <rPh sb="325" eb="327">
      <t>ジュウタク</t>
    </rPh>
    <rPh sb="327" eb="330">
      <t>キョジュウシャ</t>
    </rPh>
    <rPh sb="330" eb="331">
      <t>スウ</t>
    </rPh>
    <phoneticPr fontId="4"/>
  </si>
  <si>
    <t>⑴　管渠改善率は0.00％です。
⑵　野沢処理場は、供用開始から24年経過して、汚水処理機器は耐用年数を経過しております。主な利用者は市営住宅の居住者ですが、市営住宅の建替え計画はありません。現在の機器を適切に維持管理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</si>
</sst>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6F-4C81-89E7-13F77F5B15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6F-4C81-89E7-13F77F5B15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16.670000000000002</c:v>
                </c:pt>
                <c:pt idx="1">
                  <c:v>16.670000000000002</c:v>
                </c:pt>
                <c:pt idx="2">
                  <c:v>16.670000000000002</c:v>
                </c:pt>
                <c:pt idx="3">
                  <c:v>16.670000000000002</c:v>
                </c:pt>
                <c:pt idx="4">
                  <c:v>16.670000000000002</c:v>
                </c:pt>
              </c:numCache>
            </c:numRef>
          </c:val>
          <c:extLst>
            <c:ext xmlns:c16="http://schemas.microsoft.com/office/drawing/2014/chart" uri="{C3380CC4-5D6E-409C-BE32-E72D297353CC}">
              <c16:uniqueId val="{00000000-306D-4E20-A75F-62A8E13BFC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306D-4E20-A75F-62A8E13BFC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8E-4BF6-8188-863E7E7766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4C8E-4BF6-8188-863E7E7766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36.020000000000003</c:v>
                </c:pt>
                <c:pt idx="1">
                  <c:v>35.19</c:v>
                </c:pt>
                <c:pt idx="2">
                  <c:v>33.700000000000003</c:v>
                </c:pt>
                <c:pt idx="3">
                  <c:v>53.83</c:v>
                </c:pt>
                <c:pt idx="4">
                  <c:v>41.04</c:v>
                </c:pt>
              </c:numCache>
            </c:numRef>
          </c:val>
          <c:extLst>
            <c:ext xmlns:c16="http://schemas.microsoft.com/office/drawing/2014/chart" uri="{C3380CC4-5D6E-409C-BE32-E72D297353CC}">
              <c16:uniqueId val="{00000000-986F-4ED1-870B-C49CBB4E05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F-4ED1-870B-C49CBB4E05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3-4B57-901D-B43072E632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3-4B57-901D-B43072E632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1-4128-9A52-AA1F1C071B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1-4128-9A52-AA1F1C071B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7-41A3-8B98-0559531B40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7-41A3-8B98-0559531B40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9-4411-8A37-7469DB6EA0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9-4411-8A37-7469DB6EA0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6293.17</c:v>
                </c:pt>
                <c:pt idx="1">
                  <c:v>6794.87</c:v>
                </c:pt>
                <c:pt idx="2">
                  <c:v>6828.23</c:v>
                </c:pt>
                <c:pt idx="3">
                  <c:v>7460.95</c:v>
                </c:pt>
                <c:pt idx="4">
                  <c:v>5744.21</c:v>
                </c:pt>
              </c:numCache>
            </c:numRef>
          </c:val>
          <c:extLst>
            <c:ext xmlns:c16="http://schemas.microsoft.com/office/drawing/2014/chart" uri="{C3380CC4-5D6E-409C-BE32-E72D297353CC}">
              <c16:uniqueId val="{00000000-D941-4433-B4FC-FD82798F53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D941-4433-B4FC-FD82798F53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64.650000000000006</c:v>
                </c:pt>
                <c:pt idx="1">
                  <c:v>50.43</c:v>
                </c:pt>
                <c:pt idx="2">
                  <c:v>45.14</c:v>
                </c:pt>
                <c:pt idx="3">
                  <c:v>10.67</c:v>
                </c:pt>
                <c:pt idx="4">
                  <c:v>45.78</c:v>
                </c:pt>
              </c:numCache>
            </c:numRef>
          </c:val>
          <c:extLst>
            <c:ext xmlns:c16="http://schemas.microsoft.com/office/drawing/2014/chart" uri="{C3380CC4-5D6E-409C-BE32-E72D297353CC}">
              <c16:uniqueId val="{00000000-263D-4FEF-96A3-0A4A2F5795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263D-4FEF-96A3-0A4A2F5795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370.05</c:v>
                </c:pt>
                <c:pt idx="1">
                  <c:v>478.35</c:v>
                </c:pt>
                <c:pt idx="2">
                  <c:v>559.17999999999995</c:v>
                </c:pt>
                <c:pt idx="3">
                  <c:v>2475</c:v>
                </c:pt>
                <c:pt idx="4">
                  <c:v>419.19</c:v>
                </c:pt>
              </c:numCache>
            </c:numRef>
          </c:val>
          <c:extLst>
            <c:ext xmlns:c16="http://schemas.microsoft.com/office/drawing/2014/chart" uri="{C3380CC4-5D6E-409C-BE32-E72D297353CC}">
              <c16:uniqueId val="{00000000-7C6D-4B5F-9B18-CD0905460A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7C6D-4B5F-9B18-CD0905460A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長野県　松本市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4">
        <f>データ!S6</f>
        <v>235475</v>
      </c>
      <c r="AM8" s="44"/>
      <c r="AN8" s="44"/>
      <c r="AO8" s="44"/>
      <c r="AP8" s="44"/>
      <c r="AQ8" s="44"/>
      <c r="AR8" s="44"/>
      <c r="AS8" s="44"/>
      <c r="AT8" s="45">
        <f>データ!T6</f>
        <v>834.81</v>
      </c>
      <c r="AU8" s="45"/>
      <c r="AV8" s="45"/>
      <c r="AW8" s="45"/>
      <c r="AX8" s="45"/>
      <c r="AY8" s="45"/>
      <c r="AZ8" s="45"/>
      <c r="BA8" s="45"/>
      <c r="BB8" s="45">
        <f>データ!U6</f>
        <v>282.07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v>
      </c>
      <c r="Q10" s="45"/>
      <c r="R10" s="45"/>
      <c r="S10" s="45"/>
      <c r="T10" s="45"/>
      <c r="U10" s="45"/>
      <c r="V10" s="45"/>
      <c r="W10" s="45">
        <f>データ!Q6</f>
        <v>100</v>
      </c>
      <c r="X10" s="45"/>
      <c r="Y10" s="45"/>
      <c r="Z10" s="45"/>
      <c r="AA10" s="45"/>
      <c r="AB10" s="45"/>
      <c r="AC10" s="45"/>
      <c r="AD10" s="44">
        <f>データ!R6</f>
        <v>3670</v>
      </c>
      <c r="AE10" s="44"/>
      <c r="AF10" s="44"/>
      <c r="AG10" s="44"/>
      <c r="AH10" s="44"/>
      <c r="AI10" s="44"/>
      <c r="AJ10" s="44"/>
      <c r="AK10" s="2"/>
      <c r="AL10" s="44">
        <f>データ!V6</f>
        <v>9</v>
      </c>
      <c r="AM10" s="44"/>
      <c r="AN10" s="44"/>
      <c r="AO10" s="44"/>
      <c r="AP10" s="44"/>
      <c r="AQ10" s="44"/>
      <c r="AR10" s="44"/>
      <c r="AS10" s="44"/>
      <c r="AT10" s="45">
        <f>データ!W6</f>
        <v>0.01</v>
      </c>
      <c r="AU10" s="45"/>
      <c r="AV10" s="45"/>
      <c r="AW10" s="45"/>
      <c r="AX10" s="45"/>
      <c r="AY10" s="45"/>
      <c r="AZ10" s="45"/>
      <c r="BA10" s="45"/>
      <c r="BB10" s="45">
        <f>データ!X6</f>
        <v>900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44</v>
      </c>
      <c r="O86" s="12" t="str">
        <f>データ!EO6</f>
        <v>【0.00】</v>
      </c>
    </row>
  </sheetData>
  <sheetProtection algorithmName="SHA-512" hashValue="md9mBldZhVmYhe8b/O/JFE/QiePkgJ4xwLWPDilyrFx8UBHcZip+eK+iMdFPAv18oaT9g6gVNBoxfe0VPxChgg==" saltValue="os8kxsEp6MyJewmYrXqZ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202029</v>
      </c>
      <c r="D6" s="19">
        <f t="shared" si="3"/>
        <v>47</v>
      </c>
      <c r="E6" s="19">
        <f t="shared" si="3"/>
        <v>17</v>
      </c>
      <c r="F6" s="19">
        <f t="shared" si="3"/>
        <v>9</v>
      </c>
      <c r="G6" s="19">
        <f t="shared" si="3"/>
        <v>0</v>
      </c>
      <c r="H6" s="19" t="str">
        <f t="shared" si="3"/>
        <v>長野県　松本市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v>
      </c>
      <c r="Q6" s="20">
        <f t="shared" si="3"/>
        <v>100</v>
      </c>
      <c r="R6" s="20">
        <f t="shared" si="3"/>
        <v>3670</v>
      </c>
      <c r="S6" s="20">
        <f t="shared" si="3"/>
        <v>235475</v>
      </c>
      <c r="T6" s="20">
        <f t="shared" si="3"/>
        <v>834.81</v>
      </c>
      <c r="U6" s="20">
        <f t="shared" si="3"/>
        <v>282.07</v>
      </c>
      <c r="V6" s="20">
        <f t="shared" si="3"/>
        <v>9</v>
      </c>
      <c r="W6" s="20">
        <f t="shared" si="3"/>
        <v>0.01</v>
      </c>
      <c r="X6" s="20">
        <f t="shared" si="3"/>
        <v>900</v>
      </c>
      <c r="Y6" s="21">
        <f>IF(Y7="",NA(),Y7)</f>
        <v>36.020000000000003</v>
      </c>
      <c r="Z6" s="21">
        <f t="shared" ref="Z6:AH6" si="4">IF(Z7="",NA(),Z7)</f>
        <v>35.19</v>
      </c>
      <c r="AA6" s="21">
        <f t="shared" si="4"/>
        <v>33.700000000000003</v>
      </c>
      <c r="AB6" s="21">
        <f t="shared" si="4"/>
        <v>53.83</v>
      </c>
      <c r="AC6" s="21">
        <f t="shared" si="4"/>
        <v>41.04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6293.17</v>
      </c>
      <c r="BG6" s="21">
        <f t="shared" ref="BG6:BO6" si="7">IF(BG7="",NA(),BG7)</f>
        <v>6794.87</v>
      </c>
      <c r="BH6" s="21">
        <f t="shared" si="7"/>
        <v>6828.23</v>
      </c>
      <c r="BI6" s="21">
        <f t="shared" si="7"/>
        <v>7460.95</v>
      </c>
      <c r="BJ6" s="21">
        <f t="shared" si="7"/>
        <v>5744.21</v>
      </c>
      <c r="BK6" s="21">
        <f t="shared" si="7"/>
        <v>1748.51</v>
      </c>
      <c r="BL6" s="21">
        <f t="shared" si="7"/>
        <v>1640.16</v>
      </c>
      <c r="BM6" s="21">
        <f t="shared" si="7"/>
        <v>1521.05</v>
      </c>
      <c r="BN6" s="21">
        <f t="shared" si="7"/>
        <v>1490.65</v>
      </c>
      <c r="BO6" s="21">
        <f t="shared" si="7"/>
        <v>1312.67</v>
      </c>
      <c r="BP6" s="20" t="str">
        <f>IF(BP7="","",IF(BP7="-","【-】","【"&amp;SUBSTITUTE(TEXT(BP7,"#,##0.00"),"-","△")&amp;"】"))</f>
        <v>【1,321.62】</v>
      </c>
      <c r="BQ6" s="21">
        <f>IF(BQ7="",NA(),BQ7)</f>
        <v>64.650000000000006</v>
      </c>
      <c r="BR6" s="21">
        <f t="shared" ref="BR6:BZ6" si="8">IF(BR7="",NA(),BR7)</f>
        <v>50.43</v>
      </c>
      <c r="BS6" s="21">
        <f t="shared" si="8"/>
        <v>45.14</v>
      </c>
      <c r="BT6" s="21">
        <f t="shared" si="8"/>
        <v>10.67</v>
      </c>
      <c r="BU6" s="21">
        <f t="shared" si="8"/>
        <v>45.78</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370.05</v>
      </c>
      <c r="CC6" s="21">
        <f t="shared" ref="CC6:CK6" si="9">IF(CC7="",NA(),CC7)</f>
        <v>478.35</v>
      </c>
      <c r="CD6" s="21">
        <f t="shared" si="9"/>
        <v>559.17999999999995</v>
      </c>
      <c r="CE6" s="21">
        <f t="shared" si="9"/>
        <v>2475</v>
      </c>
      <c r="CF6" s="21">
        <f t="shared" si="9"/>
        <v>419.19</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16.670000000000002</v>
      </c>
      <c r="CN6" s="21">
        <f t="shared" ref="CN6:CV6" si="10">IF(CN7="",NA(),CN7)</f>
        <v>16.670000000000002</v>
      </c>
      <c r="CO6" s="21">
        <f t="shared" si="10"/>
        <v>16.670000000000002</v>
      </c>
      <c r="CP6" s="21">
        <f t="shared" si="10"/>
        <v>16.670000000000002</v>
      </c>
      <c r="CQ6" s="21">
        <f t="shared" si="10"/>
        <v>16.670000000000002</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202029</v>
      </c>
      <c r="D7" s="23">
        <v>47</v>
      </c>
      <c r="E7" s="23">
        <v>17</v>
      </c>
      <c r="F7" s="23">
        <v>9</v>
      </c>
      <c r="G7" s="23">
        <v>0</v>
      </c>
      <c r="H7" s="23" t="s">
        <v>98</v>
      </c>
      <c r="I7" s="23" t="s">
        <v>99</v>
      </c>
      <c r="J7" s="23" t="s">
        <v>100</v>
      </c>
      <c r="K7" s="23" t="s">
        <v>101</v>
      </c>
      <c r="L7" s="23" t="s">
        <v>102</v>
      </c>
      <c r="M7" s="23" t="s">
        <v>103</v>
      </c>
      <c r="N7" s="24" t="s">
        <v>104</v>
      </c>
      <c r="O7" s="24" t="s">
        <v>105</v>
      </c>
      <c r="P7" s="24">
        <v>0</v>
      </c>
      <c r="Q7" s="24">
        <v>100</v>
      </c>
      <c r="R7" s="24">
        <v>3670</v>
      </c>
      <c r="S7" s="24">
        <v>235475</v>
      </c>
      <c r="T7" s="24">
        <v>834.81</v>
      </c>
      <c r="U7" s="24">
        <v>282.07</v>
      </c>
      <c r="V7" s="24">
        <v>9</v>
      </c>
      <c r="W7" s="24">
        <v>0.01</v>
      </c>
      <c r="X7" s="24">
        <v>900</v>
      </c>
      <c r="Y7" s="24">
        <v>36.020000000000003</v>
      </c>
      <c r="Z7" s="24">
        <v>35.19</v>
      </c>
      <c r="AA7" s="24">
        <v>33.700000000000003</v>
      </c>
      <c r="AB7" s="24">
        <v>53.83</v>
      </c>
      <c r="AC7" s="24">
        <v>41.04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6293.17</v>
      </c>
      <c r="BG7" s="24">
        <v>6794.87</v>
      </c>
      <c r="BH7" s="24">
        <v>6828.23</v>
      </c>
      <c r="BI7" s="24">
        <v>7460.95</v>
      </c>
      <c r="BJ7" s="24">
        <v>5744.21</v>
      </c>
      <c r="BK7" s="24">
        <v>1748.51</v>
      </c>
      <c r="BL7" s="24">
        <v>1640.16</v>
      </c>
      <c r="BM7" s="24">
        <v>1521.05</v>
      </c>
      <c r="BN7" s="24">
        <v>1490.65</v>
      </c>
      <c r="BO7" s="24">
        <v>1312.67</v>
      </c>
      <c r="BP7" s="24">
        <v>1321.62</v>
      </c>
      <c r="BQ7" s="24">
        <v>64.650000000000006</v>
      </c>
      <c r="BR7" s="24">
        <v>50.43</v>
      </c>
      <c r="BS7" s="24">
        <v>45.14</v>
      </c>
      <c r="BT7" s="24">
        <v>10.67</v>
      </c>
      <c r="BU7" s="24">
        <v>45.78</v>
      </c>
      <c r="BV7" s="24">
        <v>34.99</v>
      </c>
      <c r="BW7" s="24">
        <v>38.270000000000003</v>
      </c>
      <c r="BX7" s="24">
        <v>37.520000000000003</v>
      </c>
      <c r="BY7" s="24">
        <v>34.96</v>
      </c>
      <c r="BZ7" s="24">
        <v>34.44</v>
      </c>
      <c r="CA7" s="24">
        <v>34.61</v>
      </c>
      <c r="CB7" s="24">
        <v>370.05</v>
      </c>
      <c r="CC7" s="24">
        <v>478.35</v>
      </c>
      <c r="CD7" s="24">
        <v>559.17999999999995</v>
      </c>
      <c r="CE7" s="24">
        <v>2475</v>
      </c>
      <c r="CF7" s="24">
        <v>419.19</v>
      </c>
      <c r="CG7" s="24">
        <v>520.91999999999996</v>
      </c>
      <c r="CH7" s="24">
        <v>486.77</v>
      </c>
      <c r="CI7" s="24">
        <v>502.1</v>
      </c>
      <c r="CJ7" s="24">
        <v>539.07000000000005</v>
      </c>
      <c r="CK7" s="24">
        <v>541.80999999999995</v>
      </c>
      <c r="CL7" s="24">
        <v>538.24</v>
      </c>
      <c r="CM7" s="24">
        <v>16.670000000000002</v>
      </c>
      <c r="CN7" s="24">
        <v>16.670000000000002</v>
      </c>
      <c r="CO7" s="24">
        <v>16.670000000000002</v>
      </c>
      <c r="CP7" s="24">
        <v>16.670000000000002</v>
      </c>
      <c r="CQ7" s="24">
        <v>16.670000000000002</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矢島　賴義</cp:lastModifiedBy>
  <dcterms:created xsi:type="dcterms:W3CDTF">2024-12-19T01:47:33Z</dcterms:created>
  <dcterms:modified xsi:type="dcterms:W3CDTF">2025-01-27T05:09:08Z</dcterms:modified>
  <cp:category/>
</cp:coreProperties>
</file>