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T:\財政課\◇公営企業関係照会\R06\01.照会（各種照会）\00.対応中\070122【0204締切→0203済】【依頼：2／4（火）正午〆切】公営企業に係る経営比較分析表（令和5年度決算）の分析について（長野県市町村課）\05.確認\02.回答\"/>
    </mc:Choice>
  </mc:AlternateContent>
  <xr:revisionPtr revIDLastSave="0" documentId="13_ncr:1_{A112745F-1285-48D5-866D-3FC2F39FF3F0}" xr6:coauthVersionLast="36" xr6:coauthVersionMax="36" xr10:uidLastSave="{00000000-0000-0000-0000-000000000000}"/>
  <workbookProtection workbookAlgorithmName="SHA-512" workbookHashValue="GE3eV+Kepze0xRz67UkY/mwksJfLIBhxT1hZpCTBsE8xYJpRnL34/NNsjwN6dq3IIZffiWzaedVHP4uEQyTyFw==" workbookSaltValue="mPoWSv3/aBcify7UqsP29Q=="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<sst xmlns="http://schemas.openxmlformats.org/spreadsheetml/2006/main" count="236" uniqueCount="119">
  <si>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</si>
  <si>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</si>
  <si>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</si>
  <si>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</si>
  <si>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</si>
  <si>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</si>
  <si>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</si>
  <si>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</si>
  <si>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</si>
  <si>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</si>
  <si>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</si>
  <si>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</si>
  <si>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</si>
  <si>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</si>
  <si>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</si>
  <si>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</si>
  <si>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</si>
  <si>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</si>
  <si>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</si>
  <si>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</si>
  <si>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</si>
  <si>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</si>
  <si>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</si>
  <si>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</si>
  <si>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</si>
  <si>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</si>
  <si>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</si>
  <si>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</si>
  <si>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</si>
  <si>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</si>
  <si>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</si>
  <si>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</si>
  <si>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</si>
  <si>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</si>
  <si>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</si>
  <si>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</si>
  <si>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</si>
  <si>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</si>
  <si>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</si>
  <si>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</si>
  <si>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</si>
  <si>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</si>
  <si>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</si>
  <si>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</si>
  <si>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</si>
  <si>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</si>
  <si>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</si>
  <si>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</si>
  <si>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</si>
  <si>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</si>
  <si>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</si>
  <si>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</si>
  <si>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</si>
  <si>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</si>
  <si>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</si>
  <si>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</si>
  <si>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</si>
  <si>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</si>
  <si>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</si>
  <si>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</si>
  <si>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</si>
  <si>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</si>
  <si>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</si>
  <si>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</si>
  <si>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</si>
  <si>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</si>
  <si>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</si>
  <si>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</si>
  <si>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</si>
  <si>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</si>
  <si>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</si>
  <si>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</si>
  <si>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</si>
  <si>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</si>
  <si>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</si>
  <si>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</si>
  <si>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</si>
  <si>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</si>
  <si>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</si>
  <si>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</si>
  <si>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</si>
  <si>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</si>
  <si>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</si>
  <si>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</si>
  <si>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</si>
  <si>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</si>
  <si>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</si>
  <si>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</si>
  <si>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</si>
  <si>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</si>
  <si>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</si>
  <si>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</si>
  <si>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</si>
  <si>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</si>
  <si>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</si>
  <si>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</si>
  <si>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</si>
  <si>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</si>
  <si>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</si>
  <si>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</si>
  <si>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</si>
  <si>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</si>
  <si>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</si>
  <si>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</si>
  <si>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</si>
  <si>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</si>
  <si>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</si>
  <si>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</si>
  <si>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</si>
  <si>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</si>
  <si>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</si>
  <si>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</si>
  <si>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</si>
  <si>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</si>
  <si>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</si>
  <si>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</si>
  <si>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１　令和６年度に公会計に移行し、経営環境を比較可能な形で的確に把握することが可能となりました。　　　　　　　　　　　　　　　　　　　　　　　　２　収益的収支比率が100％未満のため、令和７年度に経営戦略を見直し、令和８年度の使用料金改定を目標に検討を継続し、適正な使用料収入の確保に努めます。
３　企業債残高対事業規模比率が類似団体平均値より高くなっています。令和７年度に稲核汚水処理場改修工事を行うため、企業債残高がさらに増加する見込みです。このため、さらに維持管理経費の節減に努めます。　　</t>
    <rPh sb="2" eb="4">
      <t>レイワ</t>
    </rPh>
    <rPh sb="5" eb="6">
      <t>ネン</t>
    </rPh>
    <rPh sb="6" eb="7">
      <t>ド</t>
    </rPh>
    <rPh sb="8" eb="11">
      <t>コウカイケイ</t>
    </rPh>
    <rPh sb="12" eb="14">
      <t>イコウ</t>
    </rPh>
    <rPh sb="16" eb="18">
      <t>ケイエイ</t>
    </rPh>
    <rPh sb="18" eb="20">
      <t>カンキョウ</t>
    </rPh>
    <rPh sb="21" eb="23">
      <t>ヒカク</t>
    </rPh>
    <rPh sb="23" eb="25">
      <t>カノウ</t>
    </rPh>
    <rPh sb="26" eb="27">
      <t>カタチ</t>
    </rPh>
    <rPh sb="28" eb="30">
      <t>テキカク</t>
    </rPh>
    <rPh sb="31" eb="33">
      <t>ハアク</t>
    </rPh>
    <rPh sb="38" eb="40">
      <t>カノウ</t>
    </rPh>
    <rPh sb="91" eb="93">
      <t>レイワ</t>
    </rPh>
    <rPh sb="94" eb="96">
      <t>ネンド</t>
    </rPh>
    <rPh sb="97" eb="99">
      <t>ケイエイ</t>
    </rPh>
    <rPh sb="99" eb="101">
      <t>センリャク</t>
    </rPh>
    <rPh sb="102" eb="104">
      <t>ミナオ</t>
    </rPh>
    <rPh sb="106" eb="108">
      <t>レイワ</t>
    </rPh>
    <rPh sb="109" eb="111">
      <t>ネンド</t>
    </rPh>
    <rPh sb="119" eb="121">
      <t>モクヒョウ</t>
    </rPh>
    <rPh sb="122" eb="124">
      <t>ケントウ</t>
    </rPh>
    <rPh sb="125" eb="127">
      <t>ケイゾク</t>
    </rPh>
    <rPh sb="181" eb="183">
      <t>レイワ</t>
    </rPh>
    <rPh sb="184" eb="186">
      <t>ネンド</t>
    </rPh>
    <rPh sb="187" eb="188">
      <t>イネ</t>
    </rPh>
    <rPh sb="188" eb="189">
      <t>カク</t>
    </rPh>
    <rPh sb="189" eb="191">
      <t>オスイ</t>
    </rPh>
    <rPh sb="191" eb="193">
      <t>ショリ</t>
    </rPh>
    <rPh sb="193" eb="194">
      <t>ジョウ</t>
    </rPh>
    <rPh sb="194" eb="196">
      <t>カイシュウ</t>
    </rPh>
    <rPh sb="196" eb="198">
      <t>コウジ</t>
    </rPh>
    <rPh sb="231" eb="233">
      <t>イジ</t>
    </rPh>
    <rPh sb="233" eb="235">
      <t>カンリ</t>
    </rPh>
    <phoneticPr fontId="4"/>
  </si>
  <si>
    <t>⑴　収益的収支比率は60.45％で、単年度収支は赤字ですが昨年度と比較して改善しています。今後は、使用料金の改定を検討し、適正な使用料収入の確保と維持管理費の削減に努めます。
⑵　企業債残高対事業規模比率は2,275.95％で、類似団体平均値を1,436.74ポイント上回っています。昨年度と比較し、640.02ポイント上回っています。企業債残高が増加した要因として、令和５年度に下水道事業債、過疎債及び公営企業適用債で、合計6,000万円の借り入れを行ったためです。
⑶　経費回収率は58.29％で、類似団体平均値を6.24ポイント上回っています。汚水処理費の一部を公費で賄っているため、適正な料金収入の確保及び経費節減が必要です。
⑷　汚水処理原価は、303.69円で、類似団体平均値より1.83円上回っています。また、昨年度と比較し、71.88円減少しております。
⑸　施設利用率は21.15％で、類似団体平均値を25.1ポイント下回っています。数年前に施設の統合、公共下水道への接続等を検討しましたが、山間地にあるなどの理由から、断念した経過があります。高齢化と人口減少等により、今後も汚水流入量の増加が見込めません。　　　　　　　　　　　　　　　　　　　　　　　　　　　　　　　　　　　　　　　　　　　　　　　　　　　　　　　　　　　　　　　⑹水洗化率は100.00％で、類似団体平均よりも16.04ポイント上回っております。</t>
    <rPh sb="37" eb="39">
      <t>カイゼン</t>
    </rPh>
    <rPh sb="161" eb="162">
      <t>ウエ</t>
    </rPh>
    <rPh sb="169" eb="171">
      <t>キギョウ</t>
    </rPh>
    <rPh sb="171" eb="172">
      <t>サイ</t>
    </rPh>
    <rPh sb="172" eb="174">
      <t>ザンダカ</t>
    </rPh>
    <rPh sb="175" eb="177">
      <t>ゾウカ</t>
    </rPh>
    <rPh sb="179" eb="181">
      <t>ヨウイン</t>
    </rPh>
    <rPh sb="185" eb="187">
      <t>レイワ</t>
    </rPh>
    <rPh sb="188" eb="190">
      <t>ネンド</t>
    </rPh>
    <rPh sb="191" eb="194">
      <t>ゲスイドウ</t>
    </rPh>
    <rPh sb="194" eb="196">
      <t>ジギョウ</t>
    </rPh>
    <rPh sb="196" eb="197">
      <t>サイ</t>
    </rPh>
    <rPh sb="198" eb="200">
      <t>カソ</t>
    </rPh>
    <rPh sb="200" eb="201">
      <t>サイ</t>
    </rPh>
    <rPh sb="201" eb="202">
      <t>オヨ</t>
    </rPh>
    <rPh sb="203" eb="205">
      <t>コウエイ</t>
    </rPh>
    <rPh sb="205" eb="207">
      <t>キギョウ</t>
    </rPh>
    <rPh sb="207" eb="209">
      <t>テキヨウ</t>
    </rPh>
    <rPh sb="209" eb="210">
      <t>サイ</t>
    </rPh>
    <rPh sb="212" eb="214">
      <t>ゴウケイ</t>
    </rPh>
    <rPh sb="219" eb="221">
      <t>マンエン</t>
    </rPh>
    <rPh sb="222" eb="223">
      <t>カ</t>
    </rPh>
    <rPh sb="224" eb="225">
      <t>イ</t>
    </rPh>
    <rPh sb="227" eb="228">
      <t>オコナ</t>
    </rPh>
    <rPh sb="379" eb="381">
      <t>ゲンショウ</t>
    </rPh>
    <rPh sb="429" eb="431">
      <t>スウネン</t>
    </rPh>
    <rPh sb="431" eb="432">
      <t>マエ</t>
    </rPh>
    <rPh sb="433" eb="435">
      <t>シセツ</t>
    </rPh>
    <rPh sb="436" eb="438">
      <t>トウゴウ</t>
    </rPh>
    <rPh sb="439" eb="441">
      <t>コウキョウ</t>
    </rPh>
    <rPh sb="441" eb="444">
      <t>ゲスイドウ</t>
    </rPh>
    <rPh sb="446" eb="448">
      <t>セツゾク</t>
    </rPh>
    <rPh sb="448" eb="449">
      <t>ヒト</t>
    </rPh>
    <rPh sb="450" eb="452">
      <t>ケントウ</t>
    </rPh>
    <rPh sb="458" eb="460">
      <t>サンカン</t>
    </rPh>
    <rPh sb="460" eb="461">
      <t>チ</t>
    </rPh>
    <rPh sb="467" eb="469">
      <t>リユウ</t>
    </rPh>
    <rPh sb="472" eb="474">
      <t>ダンネン</t>
    </rPh>
    <rPh sb="476" eb="478">
      <t>ケイカ</t>
    </rPh>
    <rPh sb="580" eb="583">
      <t>スイセンカ</t>
    </rPh>
    <rPh sb="583" eb="584">
      <t>リツ</t>
    </rPh>
    <rPh sb="594" eb="596">
      <t>ルイジ</t>
    </rPh>
    <rPh sb="596" eb="598">
      <t>ダンタイ</t>
    </rPh>
    <rPh sb="598" eb="600">
      <t>ヘイキン</t>
    </rPh>
    <rPh sb="612" eb="614">
      <t>ウワマワ</t>
    </rPh>
    <phoneticPr fontId="4"/>
  </si>
  <si>
    <t>⑴　管渠改善率は0.00％で、類似団体平均値とほぼ同じ状況です。
⑵　大野田処理場、島々処理場及び稲核処理場は、供用開始から22年～26年が経過し、汚水処理機器は耐用年数を経過しております。　　　　　　　　　　　⑶　令和2、3年度に島々処理場、令和4、5年度に大野田処理場、令和 6年度に稲核処理場の改修工事を実施しました。　　　　         　　　　　　　⑷　令和 7年度に稲核汚水処理場の改修工事を引き続き実施し、大規模な修繕工事は終了します。　　⑸　機器に不具合が発生した箇所は、小規模修繕工事として順次、実施してまいります。</t>
    <rPh sb="108" eb="110">
      <t>レイワ</t>
    </rPh>
    <rPh sb="113" eb="115">
      <t>ネンド</t>
    </rPh>
    <rPh sb="116" eb="117">
      <t>シマ</t>
    </rPh>
    <rPh sb="118" eb="121">
      <t>ショリジョウ</t>
    </rPh>
    <rPh sb="122" eb="124">
      <t>レイワ</t>
    </rPh>
    <rPh sb="127" eb="129">
      <t>ネンド</t>
    </rPh>
    <rPh sb="130" eb="133">
      <t>オオノタ</t>
    </rPh>
    <rPh sb="133" eb="136">
      <t>ショリジョウ</t>
    </rPh>
    <rPh sb="137" eb="139">
      <t>レイワ</t>
    </rPh>
    <rPh sb="141" eb="143">
      <t>ネンド</t>
    </rPh>
    <rPh sb="144" eb="145">
      <t>イネ</t>
    </rPh>
    <rPh sb="145" eb="146">
      <t>カク</t>
    </rPh>
    <rPh sb="146" eb="149">
      <t>ショリジョウ</t>
    </rPh>
    <rPh sb="150" eb="152">
      <t>カイシュウ</t>
    </rPh>
    <rPh sb="152" eb="154">
      <t>コウジ</t>
    </rPh>
    <rPh sb="155" eb="157">
      <t>ジッシ</t>
    </rPh>
    <rPh sb="184" eb="186">
      <t>レイワ</t>
    </rPh>
    <rPh sb="188" eb="190">
      <t>ネンド</t>
    </rPh>
    <rPh sb="191" eb="192">
      <t>イネ</t>
    </rPh>
    <rPh sb="192" eb="193">
      <t>カク</t>
    </rPh>
    <rPh sb="193" eb="195">
      <t>オスイ</t>
    </rPh>
    <rPh sb="195" eb="197">
      <t>ショリ</t>
    </rPh>
    <rPh sb="197" eb="198">
      <t>ジョウ</t>
    </rPh>
    <rPh sb="199" eb="201">
      <t>カイシュウ</t>
    </rPh>
    <rPh sb="201" eb="203">
      <t>コウジ</t>
    </rPh>
    <rPh sb="204" eb="205">
      <t>ヒ</t>
    </rPh>
    <rPh sb="205" eb="206">
      <t>ツヅ</t>
    </rPh>
    <rPh sb="207" eb="209">
      <t>ジッシ</t>
    </rPh>
    <rPh sb="211" eb="214">
      <t>ダイキボ</t>
    </rPh>
    <rPh sb="215" eb="217">
      <t>シュウゼン</t>
    </rPh>
    <rPh sb="217" eb="219">
      <t>コウジ</t>
    </rPh>
    <rPh sb="220" eb="222">
      <t>シュウリョウ</t>
    </rPh>
    <rPh sb="230" eb="232">
      <t>キキ</t>
    </rPh>
    <rPh sb="233" eb="236">
      <t>フグアイ</t>
    </rPh>
    <rPh sb="237" eb="239">
      <t>ハッセイ</t>
    </rPh>
    <rPh sb="241" eb="243">
      <t>カショ</t>
    </rPh>
    <rPh sb="245" eb="248">
      <t>ショウキボ</t>
    </rPh>
    <rPh sb="248" eb="250">
      <t>シュウゼン</t>
    </rPh>
    <rPh sb="250" eb="252">
      <t>コウジ</t>
    </rPh>
    <rPh sb="255" eb="257">
      <t>ジュンジ</t>
    </rPh>
    <rPh sb="258" eb="26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</si>
</sst>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F0-4726-9AB5-CFFBDFCF08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1EF0-4726-9AB5-CFFBDFCF08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29.23</c:v>
                </c:pt>
                <c:pt idx="1">
                  <c:v>30.38</c:v>
                </c:pt>
                <c:pt idx="2">
                  <c:v>31.54</c:v>
                </c:pt>
                <c:pt idx="3">
                  <c:v>28.65</c:v>
                </c:pt>
                <c:pt idx="4">
                  <c:v>21.15</c:v>
                </c:pt>
              </c:numCache>
            </c:numRef>
          </c:val>
          <c:extLst>
            <c:ext xmlns:c16="http://schemas.microsoft.com/office/drawing/2014/chart" uri="{C3380CC4-5D6E-409C-BE32-E72D297353CC}">
              <c16:uniqueId val="{00000000-8C56-42B0-8ECB-A3C96C7F43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C56-42B0-8ECB-A3C96C7F43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584-497F-BD0B-E63840DA36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A584-497F-BD0B-E63840DA36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61.59</c:v>
                </c:pt>
                <c:pt idx="1">
                  <c:v>53.87</c:v>
                </c:pt>
                <c:pt idx="2">
                  <c:v>50.55</c:v>
                </c:pt>
                <c:pt idx="3">
                  <c:v>59.51</c:v>
                </c:pt>
                <c:pt idx="4">
                  <c:v>60.45</c:v>
                </c:pt>
              </c:numCache>
            </c:numRef>
          </c:val>
          <c:extLst>
            <c:ext xmlns:c16="http://schemas.microsoft.com/office/drawing/2014/chart" uri="{C3380CC4-5D6E-409C-BE32-E72D297353CC}">
              <c16:uniqueId val="{00000000-07F6-45E3-9251-FDFBC14673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6-45E3-9251-FDFBC14673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E1-49E6-953F-3BAE8F7266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1-49E6-953F-3BAE8F7266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9F-4B8B-B0B1-B813B34DD5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F-4B8B-B0B1-B813B34DD5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59-478D-B0E6-DFDE841F588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59-478D-B0E6-DFDE841F588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77-42C2-BC4B-69081AD6FB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77-42C2-BC4B-69081AD6FB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1375.36</c:v>
                </c:pt>
                <c:pt idx="1">
                  <c:v>1341.43</c:v>
                </c:pt>
                <c:pt idx="2">
                  <c:v>1367.67</c:v>
                </c:pt>
                <c:pt idx="3">
                  <c:v>1635.93</c:v>
                </c:pt>
                <c:pt idx="4">
                  <c:v>2275.9499999999998</c:v>
                </c:pt>
              </c:numCache>
            </c:numRef>
          </c:val>
          <c:extLst>
            <c:ext xmlns:c16="http://schemas.microsoft.com/office/drawing/2014/chart" uri="{C3380CC4-5D6E-409C-BE32-E72D297353CC}">
              <c16:uniqueId val="{00000000-BA93-4566-A5B8-1517A2259C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A93-4566-A5B8-1517A2259C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64.91</c:v>
                </c:pt>
                <c:pt idx="1">
                  <c:v>66.3</c:v>
                </c:pt>
                <c:pt idx="2">
                  <c:v>67.13</c:v>
                </c:pt>
                <c:pt idx="3">
                  <c:v>56.84</c:v>
                </c:pt>
                <c:pt idx="4">
                  <c:v>58.29</c:v>
                </c:pt>
              </c:numCache>
            </c:numRef>
          </c:val>
          <c:extLst>
            <c:ext xmlns:c16="http://schemas.microsoft.com/office/drawing/2014/chart" uri="{C3380CC4-5D6E-409C-BE32-E72D297353CC}">
              <c16:uniqueId val="{00000000-0AE1-4A7A-BCD0-B86974FA92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0AE1-4A7A-BCD0-B86974FA92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325.10000000000002</c:v>
                </c:pt>
                <c:pt idx="1">
                  <c:v>322.85000000000002</c:v>
                </c:pt>
                <c:pt idx="2">
                  <c:v>310.95999999999998</c:v>
                </c:pt>
                <c:pt idx="3">
                  <c:v>375.57</c:v>
                </c:pt>
                <c:pt idx="4">
                  <c:v>303.69</c:v>
                </c:pt>
              </c:numCache>
            </c:numRef>
          </c:val>
          <c:extLst>
            <c:ext xmlns:c16="http://schemas.microsoft.com/office/drawing/2014/chart" uri="{C3380CC4-5D6E-409C-BE32-E72D297353CC}">
              <c16:uniqueId val="{00000000-9B25-47A1-BCCF-72DB2BB7A9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B25-47A1-BCCF-72DB2BB7A9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9" zoomScaleNormal="100" workbookViewId="0">
      <selection activeCell="BJ68" sqref="BJ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長野県　松本市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235475</v>
      </c>
      <c r="AM8" s="41"/>
      <c r="AN8" s="41"/>
      <c r="AO8" s="41"/>
      <c r="AP8" s="41"/>
      <c r="AQ8" s="41"/>
      <c r="AR8" s="41"/>
      <c r="AS8" s="41"/>
      <c r="AT8" s="34">
        <f>データ!T6</f>
        <v>834.81</v>
      </c>
      <c r="AU8" s="34"/>
      <c r="AV8" s="34"/>
      <c r="AW8" s="34"/>
      <c r="AX8" s="34"/>
      <c r="AY8" s="34"/>
      <c r="AZ8" s="34"/>
      <c r="BA8" s="34"/>
      <c r="BB8" s="34">
        <f>データ!U6</f>
        <v>282.07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0.26</v>
      </c>
      <c r="Q10" s="34"/>
      <c r="R10" s="34"/>
      <c r="S10" s="34"/>
      <c r="T10" s="34"/>
      <c r="U10" s="34"/>
      <c r="V10" s="34"/>
      <c r="W10" s="34">
        <f>データ!Q6</f>
        <v>99.03</v>
      </c>
      <c r="X10" s="34"/>
      <c r="Y10" s="34"/>
      <c r="Z10" s="34"/>
      <c r="AA10" s="34"/>
      <c r="AB10" s="34"/>
      <c r="AC10" s="34"/>
      <c r="AD10" s="41">
        <f>データ!R6</f>
        <v>3670</v>
      </c>
      <c r="AE10" s="41"/>
      <c r="AF10" s="41"/>
      <c r="AG10" s="41"/>
      <c r="AH10" s="41"/>
      <c r="AI10" s="41"/>
      <c r="AJ10" s="41"/>
      <c r="AK10" s="2"/>
      <c r="AL10" s="41">
        <f>データ!V6</f>
        <v>611</v>
      </c>
      <c r="AM10" s="41"/>
      <c r="AN10" s="41"/>
      <c r="AO10" s="41"/>
      <c r="AP10" s="41"/>
      <c r="AQ10" s="41"/>
      <c r="AR10" s="41"/>
      <c r="AS10" s="41"/>
      <c r="AT10" s="34">
        <f>データ!W6</f>
        <v>0.2</v>
      </c>
      <c r="AU10" s="34"/>
      <c r="AV10" s="34"/>
      <c r="AW10" s="34"/>
      <c r="AX10" s="34"/>
      <c r="AY10" s="34"/>
      <c r="AZ10" s="34"/>
      <c r="BA10" s="34"/>
      <c r="BB10" s="34">
        <f>データ!X6</f>
        <v>3055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118</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7OEsV0rqLsvHmhdks2F0YaA1Z05DyKb3JJL32msE3X3JnwVXFIpqyiZr6/0wFMfg3JS4W8pW4TMEzN2rUab2IA==" saltValue="ALlXrtTxFKa1okPvkFUge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202029</v>
      </c>
      <c r="D6" s="19">
        <f t="shared" si="3"/>
        <v>47</v>
      </c>
      <c r="E6" s="19">
        <f t="shared" si="3"/>
        <v>17</v>
      </c>
      <c r="F6" s="19">
        <f t="shared" si="3"/>
        <v>5</v>
      </c>
      <c r="G6" s="19">
        <f t="shared" si="3"/>
        <v>0</v>
      </c>
      <c r="H6" s="19" t="str">
        <f t="shared" si="3"/>
        <v>長野県　松本市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0.26</v>
      </c>
      <c r="Q6" s="20">
        <f t="shared" si="3"/>
        <v>99.03</v>
      </c>
      <c r="R6" s="20">
        <f t="shared" si="3"/>
        <v>3670</v>
      </c>
      <c r="S6" s="20">
        <f t="shared" si="3"/>
        <v>235475</v>
      </c>
      <c r="T6" s="20">
        <f t="shared" si="3"/>
        <v>834.81</v>
      </c>
      <c r="U6" s="20">
        <f t="shared" si="3"/>
        <v>282.07</v>
      </c>
      <c r="V6" s="20">
        <f t="shared" si="3"/>
        <v>611</v>
      </c>
      <c r="W6" s="20">
        <f t="shared" si="3"/>
        <v>0.2</v>
      </c>
      <c r="X6" s="20">
        <f t="shared" si="3"/>
        <v>3055</v>
      </c>
      <c r="Y6" s="21">
        <f>IF(Y7="",NA(),Y7)</f>
        <v>61.59</v>
      </c>
      <c r="Z6" s="21">
        <f t="shared" ref="Z6:AH6" si="4">IF(Z7="",NA(),Z7)</f>
        <v>53.87</v>
      </c>
      <c r="AA6" s="21">
        <f t="shared" si="4"/>
        <v>50.55</v>
      </c>
      <c r="AB6" s="21">
        <f t="shared" si="4"/>
        <v>59.51</v>
      </c>
      <c r="AC6" s="21">
        <f t="shared" si="4"/>
        <v>60.45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1375.36</v>
      </c>
      <c r="BG6" s="21">
        <f t="shared" ref="BG6:BO6" si="7">IF(BG7="",NA(),BG7)</f>
        <v>1341.43</v>
      </c>
      <c r="BH6" s="21">
        <f t="shared" si="7"/>
        <v>1367.67</v>
      </c>
      <c r="BI6" s="21">
        <f t="shared" si="7"/>
        <v>1635.93</v>
      </c>
      <c r="BJ6" s="21">
        <f t="shared" si="7"/>
        <v>2275.9499999999998</v>
      </c>
      <c r="BK6" s="21">
        <f t="shared" si="7"/>
        <v>826.83</v>
      </c>
      <c r="BL6" s="21">
        <f t="shared" si="7"/>
        <v>867.83</v>
      </c>
      <c r="BM6" s="21">
        <f t="shared" si="7"/>
        <v>791.76</v>
      </c>
      <c r="BN6" s="21">
        <f t="shared" si="7"/>
        <v>900.82</v>
      </c>
      <c r="BO6" s="21">
        <f t="shared" si="7"/>
        <v>839.21</v>
      </c>
      <c r="BP6" s="20" t="str">
        <f>IF(BP7="","",IF(BP7="-","【-】","【"&amp;SUBSTITUTE(TEXT(BP7,"#,##0.00"),"-","△")&amp;"】"))</f>
        <v>【785.10】</v>
      </c>
      <c r="BQ6" s="21">
        <f>IF(BQ7="",NA(),BQ7)</f>
        <v>64.91</v>
      </c>
      <c r="BR6" s="21">
        <f t="shared" ref="BR6:BZ6" si="8">IF(BR7="",NA(),BR7)</f>
        <v>66.3</v>
      </c>
      <c r="BS6" s="21">
        <f t="shared" si="8"/>
        <v>67.13</v>
      </c>
      <c r="BT6" s="21">
        <f t="shared" si="8"/>
        <v>56.84</v>
      </c>
      <c r="BU6" s="21">
        <f t="shared" si="8"/>
        <v>58.29</v>
      </c>
      <c r="BV6" s="21">
        <f t="shared" si="8"/>
        <v>57.31</v>
      </c>
      <c r="BW6" s="21">
        <f t="shared" si="8"/>
        <v>57.08</v>
      </c>
      <c r="BX6" s="21">
        <f t="shared" si="8"/>
        <v>56.26</v>
      </c>
      <c r="BY6" s="21">
        <f t="shared" si="8"/>
        <v>52.94</v>
      </c>
      <c r="BZ6" s="21">
        <f t="shared" si="8"/>
        <v>52.05</v>
      </c>
      <c r="CA6" s="20" t="str">
        <f>IF(CA7="","",IF(CA7="-","【-】","【"&amp;SUBSTITUTE(TEXT(CA7,"#,##0.00"),"-","△")&amp;"】"))</f>
        <v>【56.93】</v>
      </c>
      <c r="CB6" s="21">
        <f>IF(CB7="",NA(),CB7)</f>
        <v>325.10000000000002</v>
      </c>
      <c r="CC6" s="21">
        <f t="shared" ref="CC6:CK6" si="9">IF(CC7="",NA(),CC7)</f>
        <v>322.85000000000002</v>
      </c>
      <c r="CD6" s="21">
        <f t="shared" si="9"/>
        <v>310.95999999999998</v>
      </c>
      <c r="CE6" s="21">
        <f t="shared" si="9"/>
        <v>375.57</v>
      </c>
      <c r="CF6" s="21">
        <f t="shared" si="9"/>
        <v>303.69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29.23</v>
      </c>
      <c r="CN6" s="21">
        <f t="shared" ref="CN6:CV6" si="10">IF(CN7="",NA(),CN7)</f>
        <v>30.38</v>
      </c>
      <c r="CO6" s="21">
        <f t="shared" si="10"/>
        <v>31.54</v>
      </c>
      <c r="CP6" s="21">
        <f t="shared" si="10"/>
        <v>28.65</v>
      </c>
      <c r="CQ6" s="21">
        <f t="shared" si="10"/>
        <v>21.15</v>
      </c>
      <c r="CR6" s="21">
        <f t="shared" si="10"/>
        <v>50.14</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202029</v>
      </c>
      <c r="D7" s="23">
        <v>47</v>
      </c>
      <c r="E7" s="23">
        <v>17</v>
      </c>
      <c r="F7" s="23">
        <v>5</v>
      </c>
      <c r="G7" s="23">
        <v>0</v>
      </c>
      <c r="H7" s="23" t="s">
        <v>97</v>
      </c>
      <c r="I7" s="23" t="s">
        <v>98</v>
      </c>
      <c r="J7" s="23" t="s">
        <v>99</v>
      </c>
      <c r="K7" s="23" t="s">
        <v>100</v>
      </c>
      <c r="L7" s="23" t="s">
        <v>101</v>
      </c>
      <c r="M7" s="23" t="s">
        <v>102</v>
      </c>
      <c r="N7" s="24" t="s">
        <v>103</v>
      </c>
      <c r="O7" s="24" t="s">
        <v>104</v>
      </c>
      <c r="P7" s="24">
        <v>0.26</v>
      </c>
      <c r="Q7" s="24">
        <v>99.03</v>
      </c>
      <c r="R7" s="24">
        <v>3670</v>
      </c>
      <c r="S7" s="24">
        <v>235475</v>
      </c>
      <c r="T7" s="24">
        <v>834.81</v>
      </c>
      <c r="U7" s="24">
        <v>282.07</v>
      </c>
      <c r="V7" s="24">
        <v>611</v>
      </c>
      <c r="W7" s="24">
        <v>0.2</v>
      </c>
      <c r="X7" s="24">
        <v>3055</v>
      </c>
      <c r="Y7" s="24">
        <v>61.59</v>
      </c>
      <c r="Z7" s="24">
        <v>53.87</v>
      </c>
      <c r="AA7" s="24">
        <v>50.55</v>
      </c>
      <c r="AB7" s="24">
        <v>59.51</v>
      </c>
      <c r="AC7" s="24">
        <v>60.45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1375.36</v>
      </c>
      <c r="BG7" s="24">
        <v>1341.43</v>
      </c>
      <c r="BH7" s="24">
        <v>1367.67</v>
      </c>
      <c r="BI7" s="24">
        <v>1635.93</v>
      </c>
      <c r="BJ7" s="24">
        <v>2275.9499999999998</v>
      </c>
      <c r="BK7" s="24">
        <v>826.83</v>
      </c>
      <c r="BL7" s="24">
        <v>867.83</v>
      </c>
      <c r="BM7" s="24">
        <v>791.76</v>
      </c>
      <c r="BN7" s="24">
        <v>900.82</v>
      </c>
      <c r="BO7" s="24">
        <v>839.21</v>
      </c>
      <c r="BP7" s="24">
        <v>785.1</v>
      </c>
      <c r="BQ7" s="24">
        <v>64.91</v>
      </c>
      <c r="BR7" s="24">
        <v>66.3</v>
      </c>
      <c r="BS7" s="24">
        <v>67.13</v>
      </c>
      <c r="BT7" s="24">
        <v>56.84</v>
      </c>
      <c r="BU7" s="24">
        <v>58.29</v>
      </c>
      <c r="BV7" s="24">
        <v>57.31</v>
      </c>
      <c r="BW7" s="24">
        <v>57.08</v>
      </c>
      <c r="BX7" s="24">
        <v>56.26</v>
      </c>
      <c r="BY7" s="24">
        <v>52.94</v>
      </c>
      <c r="BZ7" s="24">
        <v>52.05</v>
      </c>
      <c r="CA7" s="24">
        <v>56.93</v>
      </c>
      <c r="CB7" s="24">
        <v>325.10000000000002</v>
      </c>
      <c r="CC7" s="24">
        <v>322.85000000000002</v>
      </c>
      <c r="CD7" s="24">
        <v>310.95999999999998</v>
      </c>
      <c r="CE7" s="24">
        <v>375.57</v>
      </c>
      <c r="CF7" s="24">
        <v>303.69</v>
      </c>
      <c r="CG7" s="24">
        <v>273.52</v>
      </c>
      <c r="CH7" s="24">
        <v>274.99</v>
      </c>
      <c r="CI7" s="24">
        <v>282.08999999999997</v>
      </c>
      <c r="CJ7" s="24">
        <v>303.27999999999997</v>
      </c>
      <c r="CK7" s="24">
        <v>301.86</v>
      </c>
      <c r="CL7" s="24">
        <v>271.14999999999998</v>
      </c>
      <c r="CM7" s="24">
        <v>29.23</v>
      </c>
      <c r="CN7" s="24">
        <v>30.38</v>
      </c>
      <c r="CO7" s="24">
        <v>31.54</v>
      </c>
      <c r="CP7" s="24">
        <v>28.65</v>
      </c>
      <c r="CQ7" s="24">
        <v>21.15</v>
      </c>
      <c r="CR7" s="24">
        <v>50.14</v>
      </c>
      <c r="CS7" s="24">
        <v>54.83</v>
      </c>
      <c r="CT7" s="24">
        <v>66.53</v>
      </c>
      <c r="CU7" s="24">
        <v>52.35</v>
      </c>
      <c r="CV7" s="24">
        <v>46.25</v>
      </c>
      <c r="CW7" s="24">
        <v>49.87</v>
      </c>
      <c r="CX7" s="24">
        <v>100</v>
      </c>
      <c r="CY7" s="24">
        <v>100</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功治</cp:lastModifiedBy>
  <cp:lastPrinted>2025-02-18T06:56:13Z</cp:lastPrinted>
  <dcterms:created xsi:type="dcterms:W3CDTF">2024-12-19T01:43:43Z</dcterms:created>
  <dcterms:modified xsi:type="dcterms:W3CDTF">2025-02-18T07:00:03Z</dcterms:modified>
  <cp:category/>
</cp:coreProperties>
</file>